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C:\Users\kc105\OneDrive\ドキュメント\成島先生\コンサル強化企画202004\星野先生\"/>
    </mc:Choice>
  </mc:AlternateContent>
  <xr:revisionPtr revIDLastSave="0" documentId="8_{FA141558-6298-4F3F-9204-6067FC8C7DE6}" xr6:coauthVersionLast="47" xr6:coauthVersionMax="47" xr10:uidLastSave="{00000000-0000-0000-0000-000000000000}"/>
  <bookViews>
    <workbookView xWindow="-108" yWindow="-108" windowWidth="23256" windowHeight="12576" tabRatio="712" xr2:uid="{00000000-000D-0000-FFFF-FFFF00000000}"/>
  </bookViews>
  <sheets>
    <sheet name="収益さんフォーマット" sheetId="41" r:id="rId1"/>
  </sheet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23" i="41" l="1"/>
  <c r="B9" i="41"/>
  <c r="B8" i="41"/>
  <c r="B5" i="41"/>
  <c r="B15" i="41"/>
  <c r="B16" i="41" s="1"/>
  <c r="B11" i="41"/>
  <c r="B14" i="41" s="1"/>
  <c r="B18" i="41" l="1"/>
  <c r="B20" i="41"/>
  <c r="B21" i="41" l="1"/>
  <c r="B19" i="41"/>
  <c r="B24" i="41" l="1"/>
  <c r="B22" i="41"/>
</calcChain>
</file>

<file path=xl/sharedStrings.xml><?xml version="1.0" encoding="utf-8"?>
<sst xmlns="http://schemas.openxmlformats.org/spreadsheetml/2006/main" count="64" uniqueCount="45">
  <si>
    <t>項目</t>
    <rPh sb="0" eb="2">
      <t>コウモク</t>
    </rPh>
    <phoneticPr fontId="2"/>
  </si>
  <si>
    <t>金額</t>
    <rPh sb="0" eb="2">
      <t>キンガク</t>
    </rPh>
    <phoneticPr fontId="2"/>
  </si>
  <si>
    <t>単位</t>
    <rPh sb="0" eb="2">
      <t>タンイ</t>
    </rPh>
    <phoneticPr fontId="2"/>
  </si>
  <si>
    <t>備考</t>
    <rPh sb="0" eb="2">
      <t>ビコウ</t>
    </rPh>
    <phoneticPr fontId="2"/>
  </si>
  <si>
    <t>物件価格</t>
    <rPh sb="0" eb="2">
      <t>ブッケン</t>
    </rPh>
    <rPh sb="2" eb="4">
      <t>カカク</t>
    </rPh>
    <phoneticPr fontId="2"/>
  </si>
  <si>
    <t>万円</t>
    <rPh sb="0" eb="2">
      <t>マンエン</t>
    </rPh>
    <phoneticPr fontId="2"/>
  </si>
  <si>
    <t>自己資金</t>
    <rPh sb="0" eb="2">
      <t>ジコ</t>
    </rPh>
    <rPh sb="2" eb="4">
      <t>シキン</t>
    </rPh>
    <phoneticPr fontId="2"/>
  </si>
  <si>
    <t>ローン金額</t>
    <rPh sb="3" eb="5">
      <t>キンガク</t>
    </rPh>
    <phoneticPr fontId="2"/>
  </si>
  <si>
    <t>月家賃</t>
    <rPh sb="0" eb="1">
      <t>ツキ</t>
    </rPh>
    <rPh sb="1" eb="3">
      <t>ヤチン</t>
    </rPh>
    <phoneticPr fontId="2"/>
  </si>
  <si>
    <t>万円　</t>
    <rPh sb="0" eb="2">
      <t>マンエン</t>
    </rPh>
    <phoneticPr fontId="2"/>
  </si>
  <si>
    <t>月管理費</t>
    <rPh sb="0" eb="1">
      <t>ツキ</t>
    </rPh>
    <rPh sb="1" eb="3">
      <t>カンリ</t>
    </rPh>
    <rPh sb="3" eb="4">
      <t>ヒ</t>
    </rPh>
    <phoneticPr fontId="2"/>
  </si>
  <si>
    <t>光熱費</t>
    <rPh sb="0" eb="3">
      <t>コウネツヒ</t>
    </rPh>
    <phoneticPr fontId="2"/>
  </si>
  <si>
    <t>固定資産、都市計画税</t>
    <rPh sb="0" eb="2">
      <t>コテイ</t>
    </rPh>
    <rPh sb="2" eb="4">
      <t>シサン</t>
    </rPh>
    <rPh sb="5" eb="7">
      <t>トシ</t>
    </rPh>
    <rPh sb="7" eb="9">
      <t>ケイカク</t>
    </rPh>
    <rPh sb="9" eb="10">
      <t>ゼイ</t>
    </rPh>
    <phoneticPr fontId="2"/>
  </si>
  <si>
    <t>ローン期間</t>
    <rPh sb="3" eb="5">
      <t>キカン</t>
    </rPh>
    <phoneticPr fontId="2"/>
  </si>
  <si>
    <t>年</t>
    <rPh sb="0" eb="1">
      <t>ネン</t>
    </rPh>
    <phoneticPr fontId="2"/>
  </si>
  <si>
    <t>月</t>
    <rPh sb="0" eb="1">
      <t>ツキ</t>
    </rPh>
    <phoneticPr fontId="2"/>
  </si>
  <si>
    <t>ローン金利</t>
    <rPh sb="3" eb="5">
      <t>キンリ</t>
    </rPh>
    <phoneticPr fontId="2"/>
  </si>
  <si>
    <t>%</t>
    <phoneticPr fontId="2"/>
  </si>
  <si>
    <t>月返済額</t>
    <rPh sb="0" eb="1">
      <t>ツキ</t>
    </rPh>
    <rPh sb="1" eb="3">
      <t>ヘンサイ</t>
    </rPh>
    <rPh sb="3" eb="4">
      <t>ガク</t>
    </rPh>
    <phoneticPr fontId="2"/>
  </si>
  <si>
    <t>年家賃</t>
    <rPh sb="0" eb="1">
      <t>ネン</t>
    </rPh>
    <rPh sb="1" eb="3">
      <t>ヤチン</t>
    </rPh>
    <phoneticPr fontId="2"/>
  </si>
  <si>
    <t>表面利回り</t>
    <rPh sb="0" eb="2">
      <t>ヒョウメン</t>
    </rPh>
    <rPh sb="2" eb="4">
      <t>リマワ</t>
    </rPh>
    <phoneticPr fontId="2"/>
  </si>
  <si>
    <t>月キャッシュフロー</t>
    <rPh sb="0" eb="1">
      <t>ツキ</t>
    </rPh>
    <phoneticPr fontId="2"/>
  </si>
  <si>
    <t>CF比率</t>
    <rPh sb="1" eb="3">
      <t>ヒリツ</t>
    </rPh>
    <phoneticPr fontId="2"/>
  </si>
  <si>
    <t>返済比率</t>
    <rPh sb="0" eb="2">
      <t>ヘンサイ</t>
    </rPh>
    <rPh sb="2" eb="4">
      <t>ヒリツ</t>
    </rPh>
    <phoneticPr fontId="2"/>
  </si>
  <si>
    <t>60%以下</t>
    <rPh sb="3" eb="5">
      <t>イカ</t>
    </rPh>
    <phoneticPr fontId="2"/>
  </si>
  <si>
    <t>年間キャッシュフロー</t>
    <rPh sb="0" eb="2">
      <t>ネンカン</t>
    </rPh>
    <phoneticPr fontId="2"/>
  </si>
  <si>
    <t>ROI（1億円でいくらキャッシュフローでるか？）</t>
    <rPh sb="5" eb="7">
      <t>オクエン</t>
    </rPh>
    <phoneticPr fontId="2"/>
  </si>
  <si>
    <t>200万円以上</t>
    <rPh sb="3" eb="5">
      <t>マンエン</t>
    </rPh>
    <rPh sb="5" eb="7">
      <t>イジョウ</t>
    </rPh>
    <phoneticPr fontId="2"/>
  </si>
  <si>
    <t>CCR(1年で自己資金何％回収できる？）</t>
    <rPh sb="5" eb="6">
      <t>ネン</t>
    </rPh>
    <rPh sb="7" eb="9">
      <t>ジコ</t>
    </rPh>
    <rPh sb="9" eb="11">
      <t>シキン</t>
    </rPh>
    <rPh sb="11" eb="12">
      <t>ナン</t>
    </rPh>
    <rPh sb="13" eb="15">
      <t>カイシュウ</t>
    </rPh>
    <phoneticPr fontId="2"/>
  </si>
  <si>
    <t>30%以上</t>
    <rPh sb="3" eb="5">
      <t>イジョウ</t>
    </rPh>
    <phoneticPr fontId="2"/>
  </si>
  <si>
    <t>計算式</t>
    <rPh sb="0" eb="2">
      <t>ケイサン</t>
    </rPh>
    <rPh sb="2" eb="3">
      <t>シキ</t>
    </rPh>
    <phoneticPr fontId="2"/>
  </si>
  <si>
    <t>物件価格に７％を見込んで総支払額を試算する。</t>
    <rPh sb="0" eb="2">
      <t>ブッケン</t>
    </rPh>
    <rPh sb="2" eb="4">
      <t>カカク</t>
    </rPh>
    <rPh sb="8" eb="10">
      <t>ミコ</t>
    </rPh>
    <rPh sb="12" eb="15">
      <t>ソウシハライ</t>
    </rPh>
    <rPh sb="15" eb="16">
      <t>ガク</t>
    </rPh>
    <rPh sb="17" eb="19">
      <t>シサン</t>
    </rPh>
    <phoneticPr fontId="2"/>
  </si>
  <si>
    <t>物件価格＊1.07で試算。詳細がわかる場合は数字を入れてもOK</t>
    <rPh sb="0" eb="2">
      <t>ブッケン</t>
    </rPh>
    <rPh sb="2" eb="4">
      <t>カカク</t>
    </rPh>
    <rPh sb="10" eb="12">
      <t>シサン</t>
    </rPh>
    <rPh sb="13" eb="15">
      <t>ショウサイ</t>
    </rPh>
    <rPh sb="19" eb="21">
      <t>バアイ</t>
    </rPh>
    <rPh sb="22" eb="24">
      <t>スウジ</t>
    </rPh>
    <rPh sb="25" eb="26">
      <t>イ</t>
    </rPh>
    <phoneticPr fontId="2"/>
  </si>
  <si>
    <t>総支払額</t>
    <rPh sb="0" eb="1">
      <t>ソウ</t>
    </rPh>
    <rPh sb="1" eb="3">
      <t>シハライ</t>
    </rPh>
    <rPh sb="3" eb="4">
      <t>ガク</t>
    </rPh>
    <phoneticPr fontId="2"/>
  </si>
  <si>
    <t>満室想定の月家賃を入力する。</t>
    <rPh sb="0" eb="2">
      <t>マンシツ</t>
    </rPh>
    <rPh sb="2" eb="4">
      <t>ソウテイ</t>
    </rPh>
    <rPh sb="5" eb="6">
      <t>ツキ</t>
    </rPh>
    <rPh sb="6" eb="8">
      <t>ヤチン</t>
    </rPh>
    <rPh sb="9" eb="11">
      <t>ニュウリョク</t>
    </rPh>
    <phoneticPr fontId="2"/>
  </si>
  <si>
    <t>家賃＊0.05で試算</t>
    <rPh sb="0" eb="2">
      <t>ヤチン</t>
    </rPh>
    <rPh sb="8" eb="10">
      <t>シサン</t>
    </rPh>
    <phoneticPr fontId="2"/>
  </si>
  <si>
    <t>月にかかる管理費、修繕費を入れる。</t>
    <rPh sb="0" eb="1">
      <t>ツキ</t>
    </rPh>
    <rPh sb="5" eb="7">
      <t>カンリ</t>
    </rPh>
    <rPh sb="7" eb="8">
      <t>ヒ</t>
    </rPh>
    <rPh sb="9" eb="12">
      <t>シュウゼンヒ</t>
    </rPh>
    <rPh sb="13" eb="14">
      <t>イ</t>
    </rPh>
    <phoneticPr fontId="2"/>
  </si>
  <si>
    <t>返済計画から、月の返済額（元金＋利息）を計算</t>
    <rPh sb="0" eb="2">
      <t>ヘンサイ</t>
    </rPh>
    <rPh sb="2" eb="4">
      <t>ケイカク</t>
    </rPh>
    <rPh sb="7" eb="8">
      <t>ツキ</t>
    </rPh>
    <rPh sb="9" eb="11">
      <t>ヘンサイ</t>
    </rPh>
    <rPh sb="11" eb="12">
      <t>ガク</t>
    </rPh>
    <rPh sb="13" eb="15">
      <t>ガンキン</t>
    </rPh>
    <rPh sb="16" eb="18">
      <t>リソク</t>
    </rPh>
    <rPh sb="20" eb="22">
      <t>ケイサン</t>
    </rPh>
    <phoneticPr fontId="2"/>
  </si>
  <si>
    <t>=家賃/物件価格*100</t>
    <phoneticPr fontId="2"/>
  </si>
  <si>
    <t>１２％以上が松下の目安</t>
    <rPh sb="3" eb="5">
      <t>イジョウ</t>
    </rPh>
    <rPh sb="6" eb="8">
      <t>マツシタ</t>
    </rPh>
    <rPh sb="9" eb="11">
      <t>メヤス</t>
    </rPh>
    <phoneticPr fontId="2"/>
  </si>
  <si>
    <t>６０％以下が松下の目安</t>
    <rPh sb="3" eb="5">
      <t>イカ</t>
    </rPh>
    <rPh sb="6" eb="8">
      <t>マツシタ</t>
    </rPh>
    <rPh sb="9" eb="11">
      <t>メヤス</t>
    </rPh>
    <phoneticPr fontId="2"/>
  </si>
  <si>
    <t>２００万円以上が松下の目安</t>
    <rPh sb="3" eb="5">
      <t>マンエン</t>
    </rPh>
    <rPh sb="5" eb="7">
      <t>イジョウ</t>
    </rPh>
    <rPh sb="8" eb="10">
      <t>マツシタ</t>
    </rPh>
    <rPh sb="11" eb="13">
      <t>メヤス</t>
    </rPh>
    <phoneticPr fontId="2"/>
  </si>
  <si>
    <t>３０％以上が松下の目安</t>
    <rPh sb="3" eb="5">
      <t>イジョウ</t>
    </rPh>
    <rPh sb="6" eb="8">
      <t>マツシタ</t>
    </rPh>
    <rPh sb="9" eb="11">
      <t>メヤス</t>
    </rPh>
    <phoneticPr fontId="2"/>
  </si>
  <si>
    <t>収益さん</t>
    <rPh sb="0" eb="2">
      <t>シュウエキ</t>
    </rPh>
    <phoneticPr fontId="2"/>
  </si>
  <si>
    <t>※使い方：黄色部を入れて、その他の部分が自動計算される。
オレンジ部が基準を満たすか確認することで収益力を確認できます。</t>
    <rPh sb="1" eb="2">
      <t>ツカ</t>
    </rPh>
    <rPh sb="3" eb="4">
      <t>カタ</t>
    </rPh>
    <rPh sb="5" eb="7">
      <t>キイロ</t>
    </rPh>
    <rPh sb="7" eb="8">
      <t>ブ</t>
    </rPh>
    <rPh sb="9" eb="10">
      <t>イ</t>
    </rPh>
    <rPh sb="15" eb="16">
      <t>タ</t>
    </rPh>
    <rPh sb="17" eb="19">
      <t>ブブン</t>
    </rPh>
    <rPh sb="20" eb="24">
      <t>ジドウケイサン</t>
    </rPh>
    <rPh sb="33" eb="34">
      <t>ブ</t>
    </rPh>
    <rPh sb="35" eb="37">
      <t>キジュン</t>
    </rPh>
    <rPh sb="38" eb="39">
      <t>ミ</t>
    </rPh>
    <rPh sb="42" eb="44">
      <t>カクニン</t>
    </rPh>
    <rPh sb="49" eb="51">
      <t>シュウエキ</t>
    </rPh>
    <rPh sb="51" eb="52">
      <t>チカラ</t>
    </rPh>
    <rPh sb="53" eb="55">
      <t>カクニン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</si>
</sst>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quot;¥&quot;\-#,##0"/>
    <numFmt numFmtId="6" formatCode="&quot;¥&quot;#,##0;[Red]&quot;¥&quot;\-#,##0"/>
    <numFmt numFmtId="42" formatCode="_ &quot;¥&quot;* #,##0_ ;_ &quot;¥&quot;* \-#,##0_ ;_ &quot;¥&quot;* &quot;-&quot;_ ;_ @_ "/>
    <numFmt numFmtId="176" formatCode="&quot;¥&quot;#,##0.0;&quot;¥&quot;\-#,##0.0"/>
    <numFmt numFmtId="177" formatCode="0.0_ "/>
    <numFmt numFmtId="178" formatCode="0_ "/>
    <numFmt numFmtId="179" formatCode="#,##0_ ;[Red]\-#,##0\ "/>
  </numFmts>
  <fonts count="4" x14ac:knownFonts="1">
    <font>
      <sz val="11"/>
      <name val="ＭＳ Ｐゴシック"/>
      <family val="3"/>
      <charset val="128"/>
    </font>
    <font>
      <sz val="12"/>
      <color indexed="8"/>
      <name val="HGSSoeiKakugothicUB"/>
      <family val="3"/>
      <charset val="128"/>
    </font>
    <font>
      <sz val="6"/>
      <name val="ＭＳ Ｐゴシック"/>
      <family val="3"/>
      <charset val="128"/>
    </font>
    <font>
      <sz val="24"/>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rgb="FFFFC000"/>
        <bgColor indexed="64"/>
      </patternFill>
    </fill>
    <fill>
      <patternFill patternType="solid">
        <fgColor rgb="FFFFFF00"/>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6">
    <xf numFmtId="0" fontId="0" fillId="0" borderId="0" xfId="0">
      <alignment vertical="center"/>
    </xf>
    <xf numFmtId="0" fontId="1" fillId="2" borderId="1" xfId="0" applyFont="1" applyFill="1" applyBorder="1">
      <alignment vertical="center"/>
    </xf>
    <xf numFmtId="0" fontId="1" fillId="0" borderId="1" xfId="0" applyFont="1" applyBorder="1">
      <alignment vertical="center"/>
    </xf>
    <xf numFmtId="5" fontId="1" fillId="3" borderId="1" xfId="0" applyNumberFormat="1" applyFont="1" applyFill="1" applyBorder="1">
      <alignment vertical="center"/>
    </xf>
    <xf numFmtId="5" fontId="1" fillId="0" borderId="1" xfId="0" applyNumberFormat="1" applyFont="1" applyBorder="1">
      <alignment vertical="center"/>
    </xf>
    <xf numFmtId="42" fontId="1" fillId="3" borderId="1" xfId="0" applyNumberFormat="1" applyFont="1" applyFill="1" applyBorder="1">
      <alignment vertical="center"/>
    </xf>
    <xf numFmtId="176" fontId="1" fillId="0" borderId="1" xfId="0" applyNumberFormat="1" applyFont="1" applyBorder="1">
      <alignment vertical="center"/>
    </xf>
    <xf numFmtId="0" fontId="1" fillId="3" borderId="1" xfId="0" applyFont="1" applyFill="1" applyBorder="1">
      <alignment vertical="center"/>
    </xf>
    <xf numFmtId="10" fontId="1" fillId="3" borderId="1" xfId="0" applyNumberFormat="1" applyFont="1" applyFill="1" applyBorder="1">
      <alignment vertical="center"/>
    </xf>
    <xf numFmtId="6" fontId="1" fillId="0" borderId="1" xfId="0" applyNumberFormat="1" applyFont="1" applyBorder="1">
      <alignment vertical="center"/>
    </xf>
    <xf numFmtId="6" fontId="1" fillId="0" borderId="1" xfId="0" quotePrefix="1" applyNumberFormat="1" applyFont="1" applyBorder="1">
      <alignment vertical="center"/>
    </xf>
    <xf numFmtId="178" fontId="1" fillId="0" borderId="1" xfId="0" applyNumberFormat="1" applyFont="1" applyBorder="1">
      <alignment vertical="center"/>
    </xf>
    <xf numFmtId="179" fontId="1" fillId="0" borderId="1" xfId="0" applyNumberFormat="1" applyFont="1" applyBorder="1">
      <alignment vertical="center"/>
    </xf>
    <xf numFmtId="0" fontId="3" fillId="0" borderId="0" xfId="0" applyFont="1">
      <alignment vertical="center"/>
    </xf>
    <xf numFmtId="177" fontId="1" fillId="4" borderId="1" xfId="0" applyNumberFormat="1" applyFont="1" applyFill="1" applyBorder="1">
      <alignment vertical="center"/>
    </xf>
    <xf numFmtId="176" fontId="1" fillId="3" borderId="1" xfId="0" applyNumberFormat="1" applyFont="1" applyFill="1" applyBorder="1">
      <alignment vertical="center"/>
    </xf>
    <xf numFmtId="0" fontId="1" fillId="0" borderId="1" xfId="0" quotePrefix="1" applyFont="1" applyBorder="1">
      <alignment vertical="center"/>
    </xf>
    <xf numFmtId="5" fontId="1" fillId="5" borderId="1" xfId="0" applyNumberFormat="1" applyFont="1" applyFill="1" applyBorder="1">
      <alignment vertical="center"/>
    </xf>
    <xf numFmtId="5" fontId="1" fillId="6" borderId="1" xfId="0" applyNumberFormat="1" applyFont="1" applyFill="1" applyBorder="1">
      <alignment vertical="center"/>
    </xf>
    <xf numFmtId="0" fontId="1" fillId="4" borderId="1" xfId="0" applyFont="1" applyFill="1" applyBorder="1">
      <alignment vertical="center"/>
    </xf>
    <xf numFmtId="178" fontId="1" fillId="4" borderId="1" xfId="0" applyNumberFormat="1" applyFont="1" applyFill="1" applyBorder="1">
      <alignment vertical="center"/>
    </xf>
    <xf numFmtId="0" fontId="1" fillId="6" borderId="1" xfId="0" applyFont="1" applyFill="1" applyBorder="1">
      <alignment vertical="center"/>
    </xf>
    <xf numFmtId="42" fontId="1" fillId="4" borderId="1" xfId="0" applyNumberFormat="1" applyFont="1" applyFill="1" applyBorder="1">
      <alignment vertical="center"/>
    </xf>
    <xf numFmtId="179" fontId="1" fillId="4" borderId="1" xfId="0" applyNumberFormat="1" applyFont="1" applyFill="1" applyBorder="1">
      <alignment vertical="center"/>
    </xf>
    <xf numFmtId="0" fontId="1" fillId="5" borderId="1" xfId="0" applyFont="1" applyFill="1" applyBorder="1">
      <alignment vertical="center"/>
    </xf>
    <xf numFmtId="0" fontId="0" fillId="0" borderId="0" xfId="0"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8C13C-576C-48D7-AC38-0281777557A2}">
  <dimension ref="A1:E26"/>
  <sheetViews>
    <sheetView tabSelected="1" workbookViewId="0">
      <selection activeCell="D2" sqref="D2"/>
    </sheetView>
  </sheetViews>
  <sheetFormatPr defaultColWidth="8.77734375" defaultRowHeight="13.2" x14ac:dyDescent="0.2"/>
  <cols>
    <col min="1" max="1" width="49.109375" customWidth="1"/>
    <col min="2" max="2" width="15.6640625" customWidth="1"/>
    <col min="4" max="5" width="66.77734375" customWidth="1"/>
  </cols>
  <sheetData>
    <row r="1" spans="1:5" ht="37.5" customHeight="1" x14ac:dyDescent="0.2">
      <c r="A1" s="13" t="s">
        <v>43</v>
      </c>
      <c r="D1" s="25" t="s">
        <v>44</v>
      </c>
    </row>
    <row r="2" spans="1:5" ht="14.4" x14ac:dyDescent="0.2">
      <c r="A2" s="1" t="s">
        <v>0</v>
      </c>
      <c r="B2" s="1" t="s">
        <v>1</v>
      </c>
      <c r="C2" s="1" t="s">
        <v>2</v>
      </c>
      <c r="D2" s="1" t="s">
        <v>30</v>
      </c>
      <c r="E2" s="1" t="s">
        <v>3</v>
      </c>
    </row>
    <row r="3" spans="1:5" ht="14.4" x14ac:dyDescent="0.2">
      <c r="A3" s="24" t="s">
        <v>4</v>
      </c>
      <c r="B3" s="17">
        <v>430</v>
      </c>
      <c r="C3" s="2" t="s">
        <v>5</v>
      </c>
      <c r="D3" s="2"/>
      <c r="E3" s="2"/>
    </row>
    <row r="4" spans="1:5" ht="14.4" x14ac:dyDescent="0.2">
      <c r="A4" s="24" t="s">
        <v>6</v>
      </c>
      <c r="B4" s="17">
        <v>40</v>
      </c>
      <c r="C4" s="2" t="s">
        <v>5</v>
      </c>
      <c r="D4" s="2"/>
      <c r="E4" s="2"/>
    </row>
    <row r="5" spans="1:5" ht="14.4" x14ac:dyDescent="0.2">
      <c r="A5" s="2" t="s">
        <v>33</v>
      </c>
      <c r="B5" s="18">
        <f>B3*1.07</f>
        <v>460.1</v>
      </c>
      <c r="C5" s="2" t="s">
        <v>5</v>
      </c>
      <c r="D5" s="2" t="s">
        <v>32</v>
      </c>
      <c r="E5" s="2" t="s">
        <v>31</v>
      </c>
    </row>
    <row r="6" spans="1:5" ht="14.4" x14ac:dyDescent="0.2">
      <c r="A6" s="24" t="s">
        <v>8</v>
      </c>
      <c r="B6" s="3">
        <v>6</v>
      </c>
      <c r="C6" s="2" t="s">
        <v>9</v>
      </c>
      <c r="D6" s="2"/>
      <c r="E6" s="2" t="s">
        <v>34</v>
      </c>
    </row>
    <row r="7" spans="1:5" ht="14.4" x14ac:dyDescent="0.2">
      <c r="A7" s="24" t="s">
        <v>10</v>
      </c>
      <c r="B7" s="15">
        <v>1.5</v>
      </c>
      <c r="C7" s="2" t="s">
        <v>5</v>
      </c>
      <c r="D7" s="2"/>
      <c r="E7" s="2" t="s">
        <v>36</v>
      </c>
    </row>
    <row r="8" spans="1:5" ht="14.4" x14ac:dyDescent="0.2">
      <c r="A8" s="2" t="s">
        <v>11</v>
      </c>
      <c r="B8" s="6">
        <f>B6*0.05</f>
        <v>0.30000000000000004</v>
      </c>
      <c r="C8" s="2" t="s">
        <v>5</v>
      </c>
      <c r="D8" s="2" t="s">
        <v>35</v>
      </c>
      <c r="E8" s="2"/>
    </row>
    <row r="9" spans="1:5" ht="14.4" x14ac:dyDescent="0.2">
      <c r="A9" s="2" t="s">
        <v>12</v>
      </c>
      <c r="B9" s="6">
        <f>B6*0.05</f>
        <v>0.30000000000000004</v>
      </c>
      <c r="C9" s="2" t="s">
        <v>5</v>
      </c>
      <c r="D9" s="2" t="s">
        <v>35</v>
      </c>
      <c r="E9" s="2"/>
    </row>
    <row r="10" spans="1:5" ht="14.4" x14ac:dyDescent="0.2">
      <c r="A10" s="24" t="s">
        <v>13</v>
      </c>
      <c r="B10" s="7">
        <v>25</v>
      </c>
      <c r="C10" s="2" t="s">
        <v>14</v>
      </c>
      <c r="D10" s="2"/>
      <c r="E10" s="2"/>
    </row>
    <row r="11" spans="1:5" ht="14.4" x14ac:dyDescent="0.2">
      <c r="A11" s="24" t="s">
        <v>13</v>
      </c>
      <c r="B11" s="7">
        <f>B10*12</f>
        <v>300</v>
      </c>
      <c r="C11" s="2" t="s">
        <v>15</v>
      </c>
      <c r="D11" s="2"/>
      <c r="E11" s="2"/>
    </row>
    <row r="12" spans="1:5" ht="14.4" x14ac:dyDescent="0.2">
      <c r="A12" s="24" t="s">
        <v>7</v>
      </c>
      <c r="B12" s="5">
        <v>430</v>
      </c>
      <c r="C12" s="2" t="s">
        <v>5</v>
      </c>
      <c r="D12" s="2"/>
      <c r="E12" s="2"/>
    </row>
    <row r="13" spans="1:5" ht="14.4" x14ac:dyDescent="0.2">
      <c r="A13" s="24" t="s">
        <v>16</v>
      </c>
      <c r="B13" s="8">
        <v>3.9E-2</v>
      </c>
      <c r="C13" s="2" t="s">
        <v>17</v>
      </c>
      <c r="D13" s="2"/>
      <c r="E13" s="2"/>
    </row>
    <row r="14" spans="1:5" ht="14.4" x14ac:dyDescent="0.2">
      <c r="A14" s="2" t="s">
        <v>18</v>
      </c>
      <c r="B14" s="9">
        <f>((PMT(B13/12,B11,B12*10000,0))*(-1))/10000</f>
        <v>2.246023184431158</v>
      </c>
      <c r="C14" s="2" t="s">
        <v>5</v>
      </c>
      <c r="D14" s="2" t="s">
        <v>37</v>
      </c>
      <c r="E14" s="2"/>
    </row>
    <row r="15" spans="1:5" ht="14.4" x14ac:dyDescent="0.2">
      <c r="A15" s="2" t="s">
        <v>19</v>
      </c>
      <c r="B15" s="2">
        <f>B6*12</f>
        <v>72</v>
      </c>
      <c r="C15" s="2" t="s">
        <v>5</v>
      </c>
      <c r="D15" s="2"/>
      <c r="E15" s="2"/>
    </row>
    <row r="16" spans="1:5" ht="14.4" x14ac:dyDescent="0.2">
      <c r="A16" s="19" t="s">
        <v>20</v>
      </c>
      <c r="B16" s="14">
        <f>B15/B3*100</f>
        <v>16.744186046511629</v>
      </c>
      <c r="C16" s="2" t="s">
        <v>17</v>
      </c>
      <c r="D16" s="16" t="s">
        <v>38</v>
      </c>
      <c r="E16" s="16" t="s">
        <v>39</v>
      </c>
    </row>
    <row r="17" spans="1:5" ht="14.4" x14ac:dyDescent="0.2">
      <c r="A17" s="2"/>
      <c r="B17" s="2"/>
      <c r="C17" s="2"/>
      <c r="D17" s="2"/>
      <c r="E17" s="2"/>
    </row>
    <row r="18" spans="1:5" ht="14.4" x14ac:dyDescent="0.2">
      <c r="A18" s="2" t="s">
        <v>21</v>
      </c>
      <c r="B18" s="9">
        <f>B6-B7-B8-B9-B14</f>
        <v>1.6539768155688424</v>
      </c>
      <c r="C18" s="2" t="s">
        <v>5</v>
      </c>
      <c r="D18" s="2"/>
      <c r="E18" s="2"/>
    </row>
    <row r="19" spans="1:5" ht="14.4" x14ac:dyDescent="0.2">
      <c r="A19" s="10" t="s">
        <v>22</v>
      </c>
      <c r="B19" s="11">
        <f>B18/B6*100</f>
        <v>27.566280259480706</v>
      </c>
      <c r="C19" s="2" t="s">
        <v>17</v>
      </c>
      <c r="D19" s="21"/>
      <c r="E19" s="21"/>
    </row>
    <row r="20" spans="1:5" ht="14.4" x14ac:dyDescent="0.2">
      <c r="A20" s="19" t="s">
        <v>23</v>
      </c>
      <c r="B20" s="20">
        <f>B14/B6*100</f>
        <v>37.433719740519301</v>
      </c>
      <c r="C20" s="2" t="s">
        <v>17</v>
      </c>
      <c r="D20" s="7" t="s">
        <v>24</v>
      </c>
      <c r="E20" s="7" t="s">
        <v>40</v>
      </c>
    </row>
    <row r="21" spans="1:5" ht="14.4" x14ac:dyDescent="0.2">
      <c r="A21" s="2" t="s">
        <v>25</v>
      </c>
      <c r="B21" s="12">
        <f>B18*12</f>
        <v>19.847721786826106</v>
      </c>
      <c r="C21" s="2" t="s">
        <v>5</v>
      </c>
      <c r="D21" s="2"/>
      <c r="E21" s="2"/>
    </row>
    <row r="22" spans="1:5" ht="14.4" x14ac:dyDescent="0.2">
      <c r="A22" s="19" t="s">
        <v>26</v>
      </c>
      <c r="B22" s="22">
        <f>B21*10000/B5</f>
        <v>431.37843483647265</v>
      </c>
      <c r="C22" s="2" t="s">
        <v>5</v>
      </c>
      <c r="D22" s="7" t="s">
        <v>27</v>
      </c>
      <c r="E22" s="7" t="s">
        <v>41</v>
      </c>
    </row>
    <row r="23" spans="1:5" ht="14.4" x14ac:dyDescent="0.2">
      <c r="A23" s="2" t="s">
        <v>6</v>
      </c>
      <c r="B23" s="4">
        <f>B5-B12</f>
        <v>30.100000000000023</v>
      </c>
      <c r="C23" s="2" t="s">
        <v>5</v>
      </c>
      <c r="D23" s="2"/>
      <c r="E23" s="2"/>
    </row>
    <row r="24" spans="1:5" ht="14.4" x14ac:dyDescent="0.2">
      <c r="A24" s="19" t="s">
        <v>28</v>
      </c>
      <c r="B24" s="23">
        <f>B21/B23*100</f>
        <v>65.939275039289342</v>
      </c>
      <c r="C24" s="2" t="s">
        <v>17</v>
      </c>
      <c r="D24" s="7" t="s">
        <v>29</v>
      </c>
      <c r="E24" s="7" t="s">
        <v>42</v>
      </c>
    </row>
    <row r="25" spans="1:5" ht="14.4" x14ac:dyDescent="0.2">
      <c r="A25" s="2"/>
      <c r="B25" s="2"/>
      <c r="C25" s="2"/>
      <c r="D25" s="2"/>
      <c r="E25" s="2"/>
    </row>
    <row r="26" spans="1:5" ht="14.4" x14ac:dyDescent="0.2">
      <c r="A26" s="2"/>
      <c r="B26" s="2"/>
      <c r="C26" s="2"/>
      <c r="D26" s="2"/>
      <c r="E26" s="2"/>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収益さんフォーマット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naoki</dc:creator>
  <cp:lastModifiedBy>一郎</cp:lastModifiedBy>
  <cp:lastPrinted>2021-05-24T14:50:33Z</cp:lastPrinted>
  <dcterms:created xsi:type="dcterms:W3CDTF">2020-11-03T10:36:24Z</dcterms:created>
  <dcterms:modified xsi:type="dcterms:W3CDTF">2021-10-09T05:16:45Z</dcterms:modified>
</cp:coreProperties>
</file>